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720" windowHeight="8760"/>
  </bookViews>
  <sheets>
    <sheet name="по программе" sheetId="1" r:id="rId1"/>
  </sheets>
  <definedNames>
    <definedName name="bookmark10" localSheetId="0">'по программе'!$A$7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D108" i="1"/>
  <c r="D107" i="1"/>
  <c r="F98" i="1"/>
  <c r="E107" i="1"/>
  <c r="E35" i="1"/>
  <c r="E36" i="1"/>
  <c r="E37" i="1"/>
  <c r="E34" i="1"/>
  <c r="D17" i="1"/>
  <c r="F16" i="1" l="1"/>
  <c r="F17" i="1"/>
  <c r="F18" i="1"/>
  <c r="F19" i="1"/>
  <c r="G100" i="1"/>
  <c r="G107" i="1" s="1"/>
  <c r="F100" i="1"/>
  <c r="E108" i="1"/>
  <c r="E86" i="1"/>
  <c r="E75" i="1" s="1"/>
  <c r="F50" i="1"/>
  <c r="E54" i="1"/>
  <c r="G37" i="1"/>
  <c r="G38" i="1"/>
  <c r="G35" i="1"/>
  <c r="G36" i="1"/>
  <c r="D86" i="1"/>
  <c r="D85" i="1"/>
  <c r="D59" i="1"/>
  <c r="D43" i="1"/>
  <c r="D42" i="1"/>
  <c r="G86" i="1" l="1"/>
  <c r="D75" i="1"/>
  <c r="E59" i="1"/>
  <c r="F48" i="1"/>
  <c r="E58" i="1"/>
  <c r="F54" i="1"/>
  <c r="E42" i="1"/>
  <c r="F36" i="1"/>
  <c r="G30" i="1" l="1"/>
  <c r="G31" i="1"/>
  <c r="G34" i="1"/>
  <c r="G52" i="1"/>
  <c r="G66" i="1"/>
  <c r="G80" i="1"/>
  <c r="G97" i="1"/>
  <c r="G99" i="1"/>
  <c r="E89" i="1"/>
  <c r="G18" i="1"/>
  <c r="G42" i="1" l="1"/>
  <c r="G108" i="1"/>
  <c r="G16" i="1" l="1"/>
  <c r="G17" i="1"/>
  <c r="G19" i="1"/>
  <c r="E43" i="1" l="1"/>
  <c r="E24" i="1"/>
  <c r="F34" i="1"/>
  <c r="F35" i="1"/>
  <c r="F37" i="1"/>
  <c r="F38" i="1"/>
  <c r="E85" i="1"/>
  <c r="G85" i="1" s="1"/>
  <c r="E72" i="1"/>
  <c r="E71" i="1"/>
  <c r="E61" i="1" s="1"/>
  <c r="G59" i="1"/>
  <c r="F33" i="1"/>
  <c r="F109" i="1"/>
  <c r="F111" i="1"/>
  <c r="F112" i="1"/>
  <c r="F115" i="1"/>
  <c r="F99" i="1"/>
  <c r="F101" i="1"/>
  <c r="F102" i="1"/>
  <c r="F103" i="1"/>
  <c r="F105" i="1"/>
  <c r="F106" i="1"/>
  <c r="F87" i="1"/>
  <c r="F90" i="1"/>
  <c r="F91" i="1"/>
  <c r="F92" i="1"/>
  <c r="F93" i="1"/>
  <c r="F94" i="1"/>
  <c r="F95" i="1"/>
  <c r="F96" i="1"/>
  <c r="F97" i="1"/>
  <c r="F79" i="1"/>
  <c r="F80" i="1"/>
  <c r="F81" i="1"/>
  <c r="F83" i="1"/>
  <c r="F84" i="1"/>
  <c r="F73" i="1"/>
  <c r="F76" i="1"/>
  <c r="F77" i="1"/>
  <c r="F78" i="1"/>
  <c r="F60" i="1"/>
  <c r="F63" i="1"/>
  <c r="F64" i="1"/>
  <c r="F65" i="1"/>
  <c r="F66" i="1"/>
  <c r="F69" i="1"/>
  <c r="F70" i="1"/>
  <c r="F51" i="1"/>
  <c r="F52" i="1"/>
  <c r="F53" i="1"/>
  <c r="F56" i="1"/>
  <c r="F57" i="1"/>
  <c r="F41" i="1"/>
  <c r="F44" i="1"/>
  <c r="F47" i="1"/>
  <c r="F49" i="1"/>
  <c r="F25" i="1"/>
  <c r="F28" i="1"/>
  <c r="F30" i="1"/>
  <c r="F32" i="1"/>
  <c r="F40" i="1"/>
  <c r="F21" i="1"/>
  <c r="F22" i="1"/>
  <c r="F107" i="1" l="1"/>
  <c r="G43" i="1"/>
  <c r="E45" i="1"/>
  <c r="E74" i="1"/>
  <c r="D26" i="1"/>
  <c r="E82" i="1"/>
  <c r="E68" i="1"/>
  <c r="E55" i="1"/>
  <c r="F31" i="1"/>
  <c r="F42" i="1" s="1"/>
  <c r="F108" i="1"/>
  <c r="D72" i="1"/>
  <c r="G72" i="1" s="1"/>
  <c r="D58" i="1"/>
  <c r="D39" i="1"/>
  <c r="D24" i="1"/>
  <c r="G24" i="1" s="1"/>
  <c r="E23" i="1"/>
  <c r="D23" i="1"/>
  <c r="E14" i="1" l="1"/>
  <c r="G23" i="1"/>
  <c r="E88" i="1"/>
  <c r="D14" i="1"/>
  <c r="F59" i="1"/>
  <c r="F86" i="1"/>
  <c r="F24" i="1"/>
  <c r="D15" i="1"/>
  <c r="F85" i="1"/>
  <c r="E114" i="1"/>
  <c r="E15" i="1"/>
  <c r="D27" i="1"/>
  <c r="F43" i="1"/>
  <c r="E104" i="1"/>
  <c r="E113" i="1"/>
  <c r="E39" i="1"/>
  <c r="G39" i="1" s="1"/>
  <c r="D45" i="1"/>
  <c r="F58" i="1"/>
  <c r="D71" i="1"/>
  <c r="F67" i="1"/>
  <c r="E27" i="1"/>
  <c r="F72" i="1"/>
  <c r="E26" i="1"/>
  <c r="G26" i="1" s="1"/>
  <c r="F23" i="1"/>
  <c r="D114" i="1"/>
  <c r="D104" i="1"/>
  <c r="D89" i="1"/>
  <c r="G89" i="1" s="1"/>
  <c r="D55" i="1"/>
  <c r="F55" i="1" s="1"/>
  <c r="D88" i="1"/>
  <c r="D82" i="1"/>
  <c r="G82" i="1" s="1"/>
  <c r="D74" i="1"/>
  <c r="G114" i="1" l="1"/>
  <c r="G14" i="1"/>
  <c r="G27" i="1"/>
  <c r="D20" i="1"/>
  <c r="G20" i="1" s="1"/>
  <c r="F15" i="1"/>
  <c r="G104" i="1"/>
  <c r="G88" i="1"/>
  <c r="D113" i="1"/>
  <c r="G55" i="1"/>
  <c r="D68" i="1"/>
  <c r="G68" i="1" s="1"/>
  <c r="G15" i="1"/>
  <c r="F14" i="1"/>
  <c r="E20" i="1"/>
  <c r="F89" i="1"/>
  <c r="F82" i="1"/>
  <c r="F88" i="1"/>
  <c r="E110" i="1"/>
  <c r="F27" i="1"/>
  <c r="F46" i="1"/>
  <c r="F114" i="1"/>
  <c r="F62" i="1"/>
  <c r="F75" i="1"/>
  <c r="F74" i="1"/>
  <c r="D61" i="1"/>
  <c r="F71" i="1"/>
  <c r="F45" i="1"/>
  <c r="F104" i="1"/>
  <c r="F26" i="1"/>
  <c r="F39" i="1"/>
  <c r="F113" i="1" l="1"/>
  <c r="G113" i="1"/>
  <c r="F20" i="1"/>
  <c r="D110" i="1"/>
  <c r="F68" i="1"/>
  <c r="F61" i="1"/>
  <c r="F110" i="1" l="1"/>
  <c r="G110" i="1"/>
</calcChain>
</file>

<file path=xl/sharedStrings.xml><?xml version="1.0" encoding="utf-8"?>
<sst xmlns="http://schemas.openxmlformats.org/spreadsheetml/2006/main" count="203" uniqueCount="111">
  <si>
    <t>Приложение 3</t>
  </si>
  <si>
    <t xml:space="preserve"> к Порядку принятия решений о разработке </t>
  </si>
  <si>
    <t xml:space="preserve">муниципальных программ муниципального </t>
  </si>
  <si>
    <t xml:space="preserve">образования Мамско-Чуйского района и их  </t>
  </si>
  <si>
    <t>утверждения, формирования и реализации</t>
  </si>
  <si>
    <t>№</t>
  </si>
  <si>
    <t>Наименование</t>
  </si>
  <si>
    <t>Отклонение,</t>
  </si>
  <si>
    <t>план на год</t>
  </si>
  <si>
    <t>факт</t>
  </si>
  <si>
    <t>-/+</t>
  </si>
  <si>
    <t>%</t>
  </si>
  <si>
    <t>1.</t>
  </si>
  <si>
    <t>Подпрограмма 1. «Обеспечение деятельности МКУ «АХС» на 2016-2020 годы»:</t>
  </si>
  <si>
    <t>РБ</t>
  </si>
  <si>
    <t>ПУ</t>
  </si>
  <si>
    <t>1.1.</t>
  </si>
  <si>
    <t>1.2.</t>
  </si>
  <si>
    <t>Итого по подпрограмме 1, в том числе:</t>
  </si>
  <si>
    <t>федеральный бюджет</t>
  </si>
  <si>
    <t xml:space="preserve"> </t>
  </si>
  <si>
    <t>бюджет Иркутской области</t>
  </si>
  <si>
    <t>бюджет Мамско-Чуйского района</t>
  </si>
  <si>
    <t>другие источники</t>
  </si>
  <si>
    <t>Справочно: капитальные расходы</t>
  </si>
  <si>
    <t>2.</t>
  </si>
  <si>
    <t>Итого по муниципальной программе, в том числе:</t>
  </si>
  <si>
    <t>Подпрограмма 2. «Обеспечение перевозок пассажиров автомобильным транспортом в Мамско-Чуйском районе на 2016-2020 годы»:</t>
  </si>
  <si>
    <t>Основное мероприятие 2.1. Приобретение автомобиля УАЗ-220695</t>
  </si>
  <si>
    <t>2.1</t>
  </si>
  <si>
    <t>2.2</t>
  </si>
  <si>
    <t>2.3</t>
  </si>
  <si>
    <t>Источники финансирования</t>
  </si>
  <si>
    <t>Объем финансирования, тыс.руб.</t>
  </si>
  <si>
    <t>Пояснения</t>
  </si>
  <si>
    <t>Итого по подпрограмме 2, в том числе:</t>
  </si>
  <si>
    <t>3.</t>
  </si>
  <si>
    <t>3.1</t>
  </si>
  <si>
    <t>3.2</t>
  </si>
  <si>
    <t>3.3</t>
  </si>
  <si>
    <t>3.4</t>
  </si>
  <si>
    <t>Итого по подпрограмме 3, в том числе:</t>
  </si>
  <si>
    <t>4.</t>
  </si>
  <si>
    <t>4.1</t>
  </si>
  <si>
    <t>4.2</t>
  </si>
  <si>
    <t>4.3</t>
  </si>
  <si>
    <t>4.4</t>
  </si>
  <si>
    <t>Подпрограмма 4. «Повышение надежности электроснабжения с. Чуя Мамско-Чуйского района на 2016-2020 годы»:</t>
  </si>
  <si>
    <t>Основное мероприятие 4.1. Доставка диельного топлива в с.Чуя</t>
  </si>
  <si>
    <t>Основное мероприятие 4.2. Приобретение бензопилы, газонокосилки</t>
  </si>
  <si>
    <t>Основное мероприятие 4.4 Содержание персонала</t>
  </si>
  <si>
    <t>Основное мероприятие 1.2. Укрепление материально-технической базы</t>
  </si>
  <si>
    <t>Итого по подпрограмме 4, в том числе:</t>
  </si>
  <si>
    <t>5</t>
  </si>
  <si>
    <t>5.1</t>
  </si>
  <si>
    <t>5.2</t>
  </si>
  <si>
    <t>5.3</t>
  </si>
  <si>
    <t>5.4</t>
  </si>
  <si>
    <t>Подпрограмма 5. «Энергоснабжение и повышение энергетической эффективности МКУ "АХС" на 2016-2020 годы»:</t>
  </si>
  <si>
    <t>Основное мероприятие 5.3. Утепление здания</t>
  </si>
  <si>
    <t>Основное мероприятие 5.4 Приобретение компактных люминесцентных ламп</t>
  </si>
  <si>
    <t>5.5</t>
  </si>
  <si>
    <t>Основное моприятие 5.5 Приобретение энергоэффективного офисного оборудования</t>
  </si>
  <si>
    <t>Итого по подпрограмме 5, в том числе: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</si>
  <si>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</si>
  <si>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</si>
  <si>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</si>
  <si>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</si>
  <si>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</si>
  <si>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</si>
  <si>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</si>
  <si>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</si>
  <si>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</si>
  <si>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</si>
  <si>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</si>
  <si>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</si>
  <si>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Основное мероприятие 5.1. Получение энергопаспорта</t>
  </si>
  <si>
    <t>Подпрограмма 6. «Улучшение условий и охраны труда в МКУ "АХС" на 2016-2020 годы»:</t>
  </si>
  <si>
    <t>Основное мероприятие 6.1. Участие в периодических медицинских осмотрах работающих</t>
  </si>
  <si>
    <t>Основное мероприятие 6.2. Проведение специальной оценки рабочих мест по условиям труда</t>
  </si>
  <si>
    <t>Основное мероприятие 6.4 Направление на обучение по пожарно-техническому минимуму</t>
  </si>
  <si>
    <t>Итого по подпрограмме 6, в том числе:</t>
  </si>
  <si>
    <t>Основное мероприятие 1.1. «Обеспечение эффективного функционирования МКУ «АХС»</t>
  </si>
  <si>
    <t xml:space="preserve">Основное мероприятие 6.3. Направление на обучение по охране труда руководителей и специалистов учреждения по охране труда </t>
  </si>
  <si>
    <t>Анализ объема финансирования муниципальной программы                                                                                                                                                                  "Содержание и развитие муниципального хозяйства Мамско-Чуйского района на 2016-2020 годы"</t>
  </si>
  <si>
    <t>МКУ "АХС"</t>
  </si>
  <si>
    <t>Основное мероприятие 6.5 Направление на обучение по оказанию первой медицинской помощи при несчастных случаях</t>
  </si>
  <si>
    <t>Основное мероприятие 6.6 Организация и проведение профилактических прививок против инфекционных заболеваний работающим</t>
  </si>
  <si>
    <t>Основное мероприятие 6.7 Приобретение спецодежды, спецобуви и других средств индивидуальной защиты</t>
  </si>
  <si>
    <t>Основное мероприятие 6.8 Приобретение смывающих и обезвреживающих средств, материалов, инструмента и инвентаря</t>
  </si>
  <si>
    <t>Основное мероприятие 6.9 Организация и проведение Дней охраны труда</t>
  </si>
  <si>
    <t>Основное мероприятие 6.10 Проведение спартакиад среди работающих, соревнований среди работающих и членов их семей</t>
  </si>
  <si>
    <t>Основное мероприятие 6.11 Приобретение нормативной и методической документации, видеофильмов в области условий и охраны труда, здоровья работающих</t>
  </si>
  <si>
    <t>2.4</t>
  </si>
  <si>
    <t>2.5</t>
  </si>
  <si>
    <t>2.6</t>
  </si>
  <si>
    <t>Подпрограмма 3. «Обеспечение перевозок пассажиров водным транспортом в Мамско-Чуйском районе на 2016-2020 годы»:</t>
  </si>
  <si>
    <t>2.7</t>
  </si>
  <si>
    <t>Основное мероприятие 3.4 Содержание катера (225)</t>
  </si>
  <si>
    <t>Основное мероприятие 4.3. Приобретение запасных частей  и диз.масла</t>
  </si>
  <si>
    <t>Основное мероприятие 2.2. Осуществление ремонта автомобилей (340)</t>
  </si>
  <si>
    <t>Основное мероприятие 2.3. Техническое обслуживание автотранспорта (225)</t>
  </si>
  <si>
    <t>Основное мероприятие 3.2. Госпошлина за выдачу судового санитарного свидетельства (290)</t>
  </si>
  <si>
    <t>Основное мероприятие 3.3. Приобретение запасных частей для текущего ремонта катера, диз.масло (340)</t>
  </si>
  <si>
    <t>Основное мероприятие 3.1. Плата за ежегодное освидетельствование судна, проживание команды в командировке (226)</t>
  </si>
  <si>
    <t>за 2017 год</t>
  </si>
  <si>
    <t>Основное мероприятие 2.5 Предрейсовый медосмотр водителей( 226)</t>
  </si>
  <si>
    <t>Основное мероприятие 2.6 Страхование автотранспорта, приобретение БСО, хранение ГСМ, договор подряда Комплектова (226)</t>
  </si>
  <si>
    <t>Основное мероприятие 2.7 Оплата транспортного налога, ЕНВД (290)</t>
  </si>
  <si>
    <t>Основное мероприятие 5.2.Оснащение здания индивидуальными тепловыми пунктами (установка тепловых узлов)</t>
  </si>
  <si>
    <t>Основное мероприятие 2.4 Содержание персонала (211,212,213)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</si>
</sst>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1" fillId="0" borderId="0" xfId="0" applyFont="1"/>
    <xf numFmtId="49" fontId="1" fillId="0" borderId="0" xfId="0" applyNumberFormat="1" applyFont="1"/>
    <xf numFmtId="0" fontId="1" fillId="2" borderId="1" xfId="0" applyFont="1" applyFill="1" applyBorder="1" applyAlignment="1">
      <alignment vertical="top" wrapText="1"/>
    </xf>
    <xf numFmtId="4" fontId="2" fillId="0" borderId="1" xfId="0" applyNumberFormat="1" applyFont="1" applyBorder="1"/>
    <xf numFmtId="49" fontId="1" fillId="2" borderId="1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workbookViewId="0">
      <selection activeCell="D98" sqref="D98"/>
    </sheetView>
  </sheetViews>
  <sheetFormatPr defaultRowHeight="15" x14ac:dyDescent="0.25"/>
  <cols>
    <col min="1" max="1" width="8.28515625" style="16" customWidth="1"/>
    <col min="2" max="2" width="76.140625" style="15" customWidth="1"/>
    <col min="3" max="3" width="7.28515625" style="15" customWidth="1"/>
    <col min="4" max="4" width="12.7109375" style="15" customWidth="1"/>
    <col min="5" max="5" width="12.7109375" style="15" bestFit="1" customWidth="1"/>
    <col min="6" max="6" width="9.140625" style="15" bestFit="1" customWidth="1"/>
    <col min="7" max="7" width="8.85546875" style="15"/>
    <col min="8" max="8" width="8.42578125" style="15" customWidth="1"/>
    <col min="9" max="9" width="8.85546875" style="15"/>
  </cols>
  <sheetData>
    <row r="1" spans="1:8" x14ac:dyDescent="0.25">
      <c r="B1" s="15" t="s">
        <v>85</v>
      </c>
      <c r="H1" s="1" t="s">
        <v>0</v>
      </c>
    </row>
    <row r="2" spans="1:8" x14ac:dyDescent="0.25">
      <c r="H2" s="1" t="s">
        <v>1</v>
      </c>
    </row>
    <row r="3" spans="1:8" x14ac:dyDescent="0.25">
      <c r="H3" s="1" t="s">
        <v>2</v>
      </c>
    </row>
    <row r="4" spans="1:8" x14ac:dyDescent="0.25">
      <c r="H4" s="1" t="s">
        <v>3</v>
      </c>
    </row>
    <row r="5" spans="1:8" x14ac:dyDescent="0.25">
      <c r="H5" s="1" t="s">
        <v>4</v>
      </c>
    </row>
    <row r="6" spans="1:8" x14ac:dyDescent="0.25">
      <c r="A6" s="2"/>
    </row>
    <row r="7" spans="1:8" ht="45.6" customHeight="1" x14ac:dyDescent="0.25">
      <c r="A7" s="51" t="s">
        <v>84</v>
      </c>
      <c r="B7" s="51"/>
      <c r="C7" s="51"/>
      <c r="D7" s="51"/>
      <c r="E7" s="51"/>
      <c r="F7" s="51"/>
      <c r="G7" s="51"/>
      <c r="H7" s="51"/>
    </row>
    <row r="8" spans="1:8" x14ac:dyDescent="0.25">
      <c r="A8" s="52" t="s">
        <v>105</v>
      </c>
      <c r="B8" s="52"/>
      <c r="C8" s="52"/>
      <c r="D8" s="52"/>
      <c r="E8" s="52"/>
      <c r="F8" s="52"/>
      <c r="G8" s="52"/>
      <c r="H8" s="52"/>
    </row>
    <row r="9" spans="1:8" ht="31.15" customHeight="1" x14ac:dyDescent="0.25">
      <c r="A9" s="39" t="s">
        <v>5</v>
      </c>
      <c r="B9" s="45" t="s">
        <v>6</v>
      </c>
      <c r="C9" s="45" t="s">
        <v>32</v>
      </c>
      <c r="D9" s="53" t="s">
        <v>33</v>
      </c>
      <c r="E9" s="54"/>
      <c r="F9" s="42" t="s">
        <v>7</v>
      </c>
      <c r="G9" s="42"/>
      <c r="H9" s="45" t="s">
        <v>34</v>
      </c>
    </row>
    <row r="10" spans="1:8" ht="22.15" customHeight="1" x14ac:dyDescent="0.25">
      <c r="A10" s="44"/>
      <c r="B10" s="46"/>
      <c r="C10" s="46"/>
      <c r="D10" s="55"/>
      <c r="E10" s="56"/>
      <c r="F10" s="42"/>
      <c r="G10" s="42"/>
      <c r="H10" s="46"/>
    </row>
    <row r="11" spans="1:8" ht="10.15" customHeight="1" x14ac:dyDescent="0.25">
      <c r="A11" s="44"/>
      <c r="B11" s="46"/>
      <c r="C11" s="46"/>
      <c r="D11" s="42" t="s">
        <v>8</v>
      </c>
      <c r="E11" s="42" t="s">
        <v>9</v>
      </c>
      <c r="F11" s="42" t="s">
        <v>10</v>
      </c>
      <c r="G11" s="42" t="s">
        <v>11</v>
      </c>
      <c r="H11" s="17"/>
    </row>
    <row r="12" spans="1:8" ht="8.4499999999999993" customHeight="1" x14ac:dyDescent="0.25">
      <c r="A12" s="40"/>
      <c r="B12" s="47"/>
      <c r="C12" s="47"/>
      <c r="D12" s="42"/>
      <c r="E12" s="42"/>
      <c r="F12" s="42"/>
      <c r="G12" s="42"/>
      <c r="H12" s="17"/>
    </row>
    <row r="13" spans="1:8" x14ac:dyDescent="0.25">
      <c r="A13" s="4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</row>
    <row r="14" spans="1:8" ht="18" customHeight="1" x14ac:dyDescent="0.25">
      <c r="A14" s="43" t="s">
        <v>12</v>
      </c>
      <c r="B14" s="38" t="s">
        <v>13</v>
      </c>
      <c r="C14" s="3" t="s">
        <v>14</v>
      </c>
      <c r="D14" s="6">
        <f>D23</f>
        <v>25906.2</v>
      </c>
      <c r="E14" s="6">
        <f>E23</f>
        <v>25869</v>
      </c>
      <c r="F14" s="6">
        <f>D14-E14</f>
        <v>37.200000000000728</v>
      </c>
      <c r="G14" s="6">
        <f>ROUND(E14/D14*100,0)</f>
        <v>100</v>
      </c>
      <c r="H14" s="48"/>
    </row>
    <row r="15" spans="1:8" ht="15.6" customHeight="1" x14ac:dyDescent="0.25">
      <c r="A15" s="43"/>
      <c r="B15" s="38"/>
      <c r="C15" s="3" t="s">
        <v>15</v>
      </c>
      <c r="D15" s="6">
        <f>D24</f>
        <v>909.60000000000014</v>
      </c>
      <c r="E15" s="6">
        <f>E24</f>
        <v>870.3</v>
      </c>
      <c r="F15" s="6">
        <f>D15-E15</f>
        <v>39.300000000000182</v>
      </c>
      <c r="G15" s="6">
        <f t="shared" ref="G15:G80" si="0">ROUND(E15/D15*100,0)</f>
        <v>96</v>
      </c>
      <c r="H15" s="48"/>
    </row>
    <row r="16" spans="1:8" x14ac:dyDescent="0.25">
      <c r="A16" s="49" t="s">
        <v>16</v>
      </c>
      <c r="B16" s="31" t="s">
        <v>82</v>
      </c>
      <c r="C16" s="3" t="s">
        <v>14</v>
      </c>
      <c r="D16" s="6">
        <v>25866.2</v>
      </c>
      <c r="E16" s="6">
        <v>25837.3</v>
      </c>
      <c r="F16" s="6">
        <f>D16-E16</f>
        <v>28.900000000001455</v>
      </c>
      <c r="G16" s="6">
        <f t="shared" si="0"/>
        <v>100</v>
      </c>
      <c r="H16" s="48"/>
    </row>
    <row r="17" spans="1:8" x14ac:dyDescent="0.25">
      <c r="A17" s="49"/>
      <c r="B17" s="32"/>
      <c r="C17" s="3" t="s">
        <v>15</v>
      </c>
      <c r="D17" s="6">
        <f>909.6-339.2</f>
        <v>570.40000000000009</v>
      </c>
      <c r="E17" s="6">
        <v>557.9</v>
      </c>
      <c r="F17" s="6">
        <f t="shared" ref="F17:F89" si="1">D17-E17</f>
        <v>12.500000000000114</v>
      </c>
      <c r="G17" s="6">
        <f t="shared" si="0"/>
        <v>98</v>
      </c>
      <c r="H17" s="48"/>
    </row>
    <row r="18" spans="1:8" ht="12.6" customHeight="1" x14ac:dyDescent="0.25">
      <c r="A18" s="49" t="s">
        <v>17</v>
      </c>
      <c r="B18" s="31" t="s">
        <v>51</v>
      </c>
      <c r="C18" s="3" t="s">
        <v>14</v>
      </c>
      <c r="D18" s="6">
        <v>40</v>
      </c>
      <c r="E18" s="6">
        <v>31.7</v>
      </c>
      <c r="F18" s="6">
        <f t="shared" si="1"/>
        <v>8.3000000000000007</v>
      </c>
      <c r="G18" s="6">
        <f t="shared" si="0"/>
        <v>79</v>
      </c>
      <c r="H18" s="48"/>
    </row>
    <row r="19" spans="1:8" x14ac:dyDescent="0.25">
      <c r="A19" s="49"/>
      <c r="B19" s="32"/>
      <c r="C19" s="3" t="s">
        <v>15</v>
      </c>
      <c r="D19" s="6">
        <v>339.2</v>
      </c>
      <c r="E19" s="6">
        <v>312.39999999999998</v>
      </c>
      <c r="F19" s="6">
        <f t="shared" si="1"/>
        <v>26.800000000000011</v>
      </c>
      <c r="G19" s="6">
        <f t="shared" si="0"/>
        <v>92</v>
      </c>
      <c r="H19" s="48"/>
    </row>
    <row r="20" spans="1:8" ht="20.45" customHeight="1" x14ac:dyDescent="0.25">
      <c r="A20" s="27" t="s">
        <v>18</v>
      </c>
      <c r="B20" s="27"/>
      <c r="C20" s="7"/>
      <c r="D20" s="8">
        <f>D14+D15</f>
        <v>26815.8</v>
      </c>
      <c r="E20" s="8">
        <f>E14+E15</f>
        <v>26739.3</v>
      </c>
      <c r="F20" s="8">
        <f t="shared" si="1"/>
        <v>76.5</v>
      </c>
      <c r="G20" s="8">
        <f>ROUND(E20/D20*100,1)</f>
        <v>99.7</v>
      </c>
      <c r="H20" s="9"/>
    </row>
    <row r="21" spans="1:8" ht="15.6" customHeight="1" x14ac:dyDescent="0.25">
      <c r="A21" s="28" t="s">
        <v>19</v>
      </c>
      <c r="B21" s="29"/>
      <c r="C21" s="30"/>
      <c r="D21" s="6">
        <v>0</v>
      </c>
      <c r="E21" s="6">
        <v>0</v>
      </c>
      <c r="F21" s="6">
        <f t="shared" si="1"/>
        <v>0</v>
      </c>
      <c r="G21" s="6">
        <v>0</v>
      </c>
      <c r="H21" s="3"/>
    </row>
    <row r="22" spans="1:8" ht="15" customHeight="1" x14ac:dyDescent="0.25">
      <c r="A22" s="35" t="s">
        <v>21</v>
      </c>
      <c r="B22" s="35"/>
      <c r="C22" s="35"/>
      <c r="D22" s="6">
        <v>0</v>
      </c>
      <c r="E22" s="6">
        <v>0</v>
      </c>
      <c r="F22" s="6">
        <f t="shared" si="1"/>
        <v>0</v>
      </c>
      <c r="G22" s="6">
        <v>0</v>
      </c>
      <c r="H22" s="3"/>
    </row>
    <row r="23" spans="1:8" ht="16.149999999999999" customHeight="1" x14ac:dyDescent="0.25">
      <c r="A23" s="35" t="s">
        <v>22</v>
      </c>
      <c r="B23" s="35"/>
      <c r="C23" s="35"/>
      <c r="D23" s="6">
        <f>D16+D18</f>
        <v>25906.2</v>
      </c>
      <c r="E23" s="6">
        <f>E16+E18</f>
        <v>25869</v>
      </c>
      <c r="F23" s="6">
        <f t="shared" si="1"/>
        <v>37.200000000000728</v>
      </c>
      <c r="G23" s="6">
        <f t="shared" si="0"/>
        <v>100</v>
      </c>
      <c r="H23" s="3"/>
    </row>
    <row r="24" spans="1:8" x14ac:dyDescent="0.25">
      <c r="A24" s="35" t="s">
        <v>23</v>
      </c>
      <c r="B24" s="35"/>
      <c r="C24" s="35"/>
      <c r="D24" s="6">
        <f>D19+D17</f>
        <v>909.60000000000014</v>
      </c>
      <c r="E24" s="6">
        <f>E19+E17</f>
        <v>870.3</v>
      </c>
      <c r="F24" s="6">
        <f t="shared" si="1"/>
        <v>39.300000000000182</v>
      </c>
      <c r="G24" s="6">
        <f t="shared" si="0"/>
        <v>96</v>
      </c>
      <c r="H24" s="3"/>
    </row>
    <row r="25" spans="1:8" ht="13.9" customHeight="1" x14ac:dyDescent="0.25">
      <c r="A25" s="35" t="s">
        <v>24</v>
      </c>
      <c r="B25" s="35"/>
      <c r="C25" s="35"/>
      <c r="D25" s="6">
        <v>0</v>
      </c>
      <c r="E25" s="6">
        <v>0</v>
      </c>
      <c r="F25" s="6">
        <f t="shared" si="1"/>
        <v>0</v>
      </c>
      <c r="G25" s="6">
        <v>0</v>
      </c>
      <c r="H25" s="3"/>
    </row>
    <row r="26" spans="1:8" ht="19.899999999999999" customHeight="1" x14ac:dyDescent="0.25">
      <c r="A26" s="39" t="s">
        <v>25</v>
      </c>
      <c r="B26" s="38" t="s">
        <v>27</v>
      </c>
      <c r="C26" s="3" t="s">
        <v>14</v>
      </c>
      <c r="D26" s="6">
        <f>D42</f>
        <v>59</v>
      </c>
      <c r="E26" s="6">
        <f>E42</f>
        <v>53.4</v>
      </c>
      <c r="F26" s="6">
        <f t="shared" si="1"/>
        <v>5.6000000000000014</v>
      </c>
      <c r="G26" s="6">
        <f t="shared" si="0"/>
        <v>91</v>
      </c>
      <c r="H26" s="3"/>
    </row>
    <row r="27" spans="1:8" x14ac:dyDescent="0.25">
      <c r="A27" s="40"/>
      <c r="B27" s="38"/>
      <c r="C27" s="3" t="s">
        <v>15</v>
      </c>
      <c r="D27" s="6">
        <f>D43</f>
        <v>226.1</v>
      </c>
      <c r="E27" s="6">
        <f>E43</f>
        <v>218.5</v>
      </c>
      <c r="F27" s="6">
        <f t="shared" si="1"/>
        <v>7.5999999999999943</v>
      </c>
      <c r="G27" s="6">
        <f t="shared" si="0"/>
        <v>97</v>
      </c>
      <c r="H27" s="3"/>
    </row>
    <row r="28" spans="1:8" ht="18.600000000000001" customHeight="1" x14ac:dyDescent="0.25">
      <c r="A28" s="33" t="s">
        <v>29</v>
      </c>
      <c r="B28" s="31" t="s">
        <v>28</v>
      </c>
      <c r="C28" s="3" t="s">
        <v>14</v>
      </c>
      <c r="D28" s="6">
        <v>3.6</v>
      </c>
      <c r="E28" s="6">
        <v>0</v>
      </c>
      <c r="F28" s="6">
        <f t="shared" si="1"/>
        <v>3.6</v>
      </c>
      <c r="G28" s="6">
        <v>0</v>
      </c>
      <c r="H28" s="3"/>
    </row>
    <row r="29" spans="1:8" ht="18.600000000000001" customHeight="1" x14ac:dyDescent="0.25">
      <c r="A29" s="34"/>
      <c r="B29" s="32"/>
      <c r="C29" s="24" t="s">
        <v>15</v>
      </c>
      <c r="D29" s="6">
        <v>1</v>
      </c>
      <c r="E29" s="6">
        <v>0</v>
      </c>
      <c r="F29" s="6">
        <f t="shared" si="1"/>
        <v>1</v>
      </c>
      <c r="G29" s="6">
        <v>0</v>
      </c>
      <c r="H29" s="24"/>
    </row>
    <row r="30" spans="1:8" ht="16.149999999999999" customHeight="1" x14ac:dyDescent="0.25">
      <c r="A30" s="19" t="s">
        <v>30</v>
      </c>
      <c r="B30" s="10" t="s">
        <v>100</v>
      </c>
      <c r="C30" s="3" t="s">
        <v>15</v>
      </c>
      <c r="D30" s="6">
        <v>93.8</v>
      </c>
      <c r="E30" s="6">
        <v>93.8</v>
      </c>
      <c r="F30" s="6">
        <f t="shared" si="1"/>
        <v>0</v>
      </c>
      <c r="G30" s="6">
        <f t="shared" si="0"/>
        <v>100</v>
      </c>
      <c r="H30" s="3"/>
    </row>
    <row r="31" spans="1:8" ht="16.899999999999999" customHeight="1" x14ac:dyDescent="0.25">
      <c r="A31" s="50" t="s">
        <v>31</v>
      </c>
      <c r="B31" s="41" t="s">
        <v>101</v>
      </c>
      <c r="C31" s="3" t="s">
        <v>14</v>
      </c>
      <c r="D31" s="6">
        <v>2</v>
      </c>
      <c r="E31" s="6">
        <v>0</v>
      </c>
      <c r="F31" s="6">
        <f t="shared" si="1"/>
        <v>2</v>
      </c>
      <c r="G31" s="6">
        <f t="shared" si="0"/>
        <v>0</v>
      </c>
      <c r="H31" s="3"/>
    </row>
    <row r="32" spans="1:8" x14ac:dyDescent="0.25">
      <c r="A32" s="50"/>
      <c r="B32" s="41"/>
      <c r="C32" s="3" t="s">
        <v>15</v>
      </c>
      <c r="D32" s="6">
        <v>12.8</v>
      </c>
      <c r="E32" s="6">
        <v>12.8</v>
      </c>
      <c r="F32" s="6">
        <f t="shared" si="1"/>
        <v>0</v>
      </c>
      <c r="G32" s="6">
        <v>0</v>
      </c>
      <c r="H32" s="3"/>
    </row>
    <row r="33" spans="1:8" x14ac:dyDescent="0.25">
      <c r="A33" s="19" t="s">
        <v>93</v>
      </c>
      <c r="B33" s="12" t="s">
        <v>110</v>
      </c>
      <c r="C33" s="3" t="s">
        <v>14</v>
      </c>
      <c r="D33" s="6">
        <v>0</v>
      </c>
      <c r="E33" s="6">
        <v>0</v>
      </c>
      <c r="F33" s="6">
        <f t="shared" si="1"/>
        <v>0</v>
      </c>
      <c r="G33" s="6">
        <v>0</v>
      </c>
      <c r="H33" s="3"/>
    </row>
    <row r="34" spans="1:8" x14ac:dyDescent="0.25">
      <c r="A34" s="33" t="s">
        <v>94</v>
      </c>
      <c r="B34" s="31" t="s">
        <v>106</v>
      </c>
      <c r="C34" s="3" t="s">
        <v>14</v>
      </c>
      <c r="D34" s="6">
        <v>23.9</v>
      </c>
      <c r="E34" s="6">
        <f>14.1+9.8</f>
        <v>23.9</v>
      </c>
      <c r="F34" s="6">
        <f t="shared" si="1"/>
        <v>0</v>
      </c>
      <c r="G34" s="6">
        <f t="shared" si="0"/>
        <v>100</v>
      </c>
      <c r="H34" s="3"/>
    </row>
    <row r="35" spans="1:8" x14ac:dyDescent="0.25">
      <c r="A35" s="34"/>
      <c r="B35" s="32"/>
      <c r="C35" s="3" t="s">
        <v>15</v>
      </c>
      <c r="D35" s="6">
        <v>45.1</v>
      </c>
      <c r="E35" s="6">
        <f>25.6+13.4+5.1</f>
        <v>44.1</v>
      </c>
      <c r="F35" s="6">
        <f t="shared" si="1"/>
        <v>1</v>
      </c>
      <c r="G35" s="6">
        <f t="shared" si="0"/>
        <v>98</v>
      </c>
      <c r="H35" s="3"/>
    </row>
    <row r="36" spans="1:8" x14ac:dyDescent="0.25">
      <c r="A36" s="39" t="s">
        <v>95</v>
      </c>
      <c r="B36" s="31" t="s">
        <v>107</v>
      </c>
      <c r="C36" s="22" t="s">
        <v>14</v>
      </c>
      <c r="D36" s="6">
        <v>29.5</v>
      </c>
      <c r="E36" s="6">
        <f>19.6+9.9</f>
        <v>29.5</v>
      </c>
      <c r="F36" s="6">
        <f t="shared" si="1"/>
        <v>0</v>
      </c>
      <c r="G36" s="6">
        <f t="shared" si="0"/>
        <v>100</v>
      </c>
      <c r="H36" s="22"/>
    </row>
    <row r="37" spans="1:8" x14ac:dyDescent="0.25">
      <c r="A37" s="40"/>
      <c r="B37" s="32"/>
      <c r="C37" s="3" t="s">
        <v>15</v>
      </c>
      <c r="D37" s="6">
        <v>52.3</v>
      </c>
      <c r="E37" s="6">
        <f>26.6+20.4+5.3</f>
        <v>52.3</v>
      </c>
      <c r="F37" s="6">
        <f t="shared" si="1"/>
        <v>0</v>
      </c>
      <c r="G37" s="6">
        <f t="shared" si="0"/>
        <v>100</v>
      </c>
      <c r="H37" s="3"/>
    </row>
    <row r="38" spans="1:8" x14ac:dyDescent="0.25">
      <c r="A38" s="19" t="s">
        <v>97</v>
      </c>
      <c r="B38" s="12" t="s">
        <v>108</v>
      </c>
      <c r="C38" s="3" t="s">
        <v>15</v>
      </c>
      <c r="D38" s="6">
        <v>21.1</v>
      </c>
      <c r="E38" s="6">
        <v>15.5</v>
      </c>
      <c r="F38" s="6">
        <f t="shared" si="1"/>
        <v>5.6000000000000014</v>
      </c>
      <c r="G38" s="6">
        <f t="shared" si="0"/>
        <v>73</v>
      </c>
      <c r="H38" s="3"/>
    </row>
    <row r="39" spans="1:8" x14ac:dyDescent="0.25">
      <c r="A39" s="27" t="s">
        <v>35</v>
      </c>
      <c r="B39" s="27"/>
      <c r="C39" s="7"/>
      <c r="D39" s="8">
        <f>D42+D43</f>
        <v>285.10000000000002</v>
      </c>
      <c r="E39" s="8">
        <f>E42+E43</f>
        <v>271.89999999999998</v>
      </c>
      <c r="F39" s="8">
        <f t="shared" si="1"/>
        <v>13.200000000000045</v>
      </c>
      <c r="G39" s="8">
        <f t="shared" si="0"/>
        <v>95</v>
      </c>
      <c r="H39" s="9"/>
    </row>
    <row r="40" spans="1:8" x14ac:dyDescent="0.25">
      <c r="A40" s="35" t="s">
        <v>19</v>
      </c>
      <c r="B40" s="35"/>
      <c r="C40" s="3" t="s">
        <v>20</v>
      </c>
      <c r="D40" s="6">
        <v>0</v>
      </c>
      <c r="E40" s="6">
        <v>0</v>
      </c>
      <c r="F40" s="6">
        <f t="shared" si="1"/>
        <v>0</v>
      </c>
      <c r="G40" s="6">
        <v>0</v>
      </c>
      <c r="H40" s="3"/>
    </row>
    <row r="41" spans="1:8" ht="15.6" customHeight="1" x14ac:dyDescent="0.25">
      <c r="A41" s="28" t="s">
        <v>21</v>
      </c>
      <c r="B41" s="30"/>
      <c r="C41" s="10"/>
      <c r="D41" s="6">
        <v>0</v>
      </c>
      <c r="E41" s="6">
        <v>0</v>
      </c>
      <c r="F41" s="6">
        <f>D41-E41</f>
        <v>0</v>
      </c>
      <c r="G41" s="6">
        <v>0</v>
      </c>
      <c r="H41" s="3"/>
    </row>
    <row r="42" spans="1:8" x14ac:dyDescent="0.25">
      <c r="A42" s="35" t="s">
        <v>22</v>
      </c>
      <c r="B42" s="35"/>
      <c r="C42" s="35"/>
      <c r="D42" s="6">
        <f>D28+D31+D33+D34+D36</f>
        <v>59</v>
      </c>
      <c r="E42" s="6">
        <f t="shared" ref="E42:G42" si="2">E28+E31+E33+E34+E36</f>
        <v>53.4</v>
      </c>
      <c r="F42" s="6">
        <f t="shared" si="2"/>
        <v>5.6</v>
      </c>
      <c r="G42" s="6">
        <f t="shared" si="2"/>
        <v>200</v>
      </c>
      <c r="H42" s="3"/>
    </row>
    <row r="43" spans="1:8" x14ac:dyDescent="0.25">
      <c r="A43" s="35" t="s">
        <v>23</v>
      </c>
      <c r="B43" s="35"/>
      <c r="C43" s="35"/>
      <c r="D43" s="6">
        <f>D30+D32+D35+D37+D38+D29</f>
        <v>226.1</v>
      </c>
      <c r="E43" s="6">
        <f>E32+E30+E35+E37+E38</f>
        <v>218.5</v>
      </c>
      <c r="F43" s="6">
        <f t="shared" si="1"/>
        <v>7.5999999999999943</v>
      </c>
      <c r="G43" s="6">
        <f t="shared" si="0"/>
        <v>97</v>
      </c>
      <c r="H43" s="3"/>
    </row>
    <row r="44" spans="1:8" x14ac:dyDescent="0.25">
      <c r="A44" s="35" t="s">
        <v>24</v>
      </c>
      <c r="B44" s="35"/>
      <c r="C44" s="35"/>
      <c r="D44" s="6">
        <v>0</v>
      </c>
      <c r="E44" s="6">
        <v>0</v>
      </c>
      <c r="F44" s="6">
        <f t="shared" si="1"/>
        <v>0</v>
      </c>
      <c r="G44" s="6">
        <v>0</v>
      </c>
      <c r="H44" s="3"/>
    </row>
    <row r="45" spans="1:8" ht="19.149999999999999" customHeight="1" x14ac:dyDescent="0.25">
      <c r="A45" s="36" t="s">
        <v>36</v>
      </c>
      <c r="B45" s="38" t="s">
        <v>96</v>
      </c>
      <c r="C45" s="3" t="s">
        <v>14</v>
      </c>
      <c r="D45" s="6">
        <f>D58</f>
        <v>0</v>
      </c>
      <c r="E45" s="6">
        <f>E58</f>
        <v>0</v>
      </c>
      <c r="F45" s="6">
        <f t="shared" si="1"/>
        <v>0</v>
      </c>
      <c r="G45" s="6">
        <v>0</v>
      </c>
      <c r="H45" s="3"/>
    </row>
    <row r="46" spans="1:8" ht="16.899999999999999" customHeight="1" x14ac:dyDescent="0.25">
      <c r="A46" s="37"/>
      <c r="B46" s="38"/>
      <c r="C46" s="3" t="s">
        <v>15</v>
      </c>
      <c r="D46" s="6">
        <v>0</v>
      </c>
      <c r="E46" s="6">
        <v>0</v>
      </c>
      <c r="F46" s="6">
        <f t="shared" si="1"/>
        <v>0</v>
      </c>
      <c r="G46" s="6">
        <v>0</v>
      </c>
      <c r="H46" s="3"/>
    </row>
    <row r="47" spans="1:8" x14ac:dyDescent="0.25">
      <c r="A47" s="36" t="s">
        <v>37</v>
      </c>
      <c r="B47" s="31" t="s">
        <v>104</v>
      </c>
      <c r="C47" s="3" t="s">
        <v>14</v>
      </c>
      <c r="D47" s="6">
        <v>0</v>
      </c>
      <c r="E47" s="6">
        <v>0</v>
      </c>
      <c r="F47" s="6">
        <f t="shared" si="1"/>
        <v>0</v>
      </c>
      <c r="G47" s="6">
        <v>0</v>
      </c>
      <c r="H47" s="3"/>
    </row>
    <row r="48" spans="1:8" x14ac:dyDescent="0.25">
      <c r="A48" s="37"/>
      <c r="B48" s="32"/>
      <c r="C48" s="22" t="s">
        <v>15</v>
      </c>
      <c r="D48" s="6">
        <v>46.9</v>
      </c>
      <c r="E48" s="6">
        <v>45.8</v>
      </c>
      <c r="F48" s="6">
        <f t="shared" si="1"/>
        <v>1.1000000000000014</v>
      </c>
      <c r="G48" s="6">
        <v>0</v>
      </c>
      <c r="H48" s="22"/>
    </row>
    <row r="49" spans="1:8" ht="18.600000000000001" customHeight="1" x14ac:dyDescent="0.25">
      <c r="A49" s="33" t="s">
        <v>38</v>
      </c>
      <c r="B49" s="31" t="s">
        <v>102</v>
      </c>
      <c r="C49" s="3" t="s">
        <v>14</v>
      </c>
      <c r="D49" s="6">
        <v>0</v>
      </c>
      <c r="E49" s="6">
        <v>0</v>
      </c>
      <c r="F49" s="6">
        <f t="shared" si="1"/>
        <v>0</v>
      </c>
      <c r="G49" s="6">
        <v>0</v>
      </c>
      <c r="H49" s="3"/>
    </row>
    <row r="50" spans="1:8" ht="16.899999999999999" customHeight="1" x14ac:dyDescent="0.25">
      <c r="A50" s="34"/>
      <c r="B50" s="32"/>
      <c r="C50" s="24" t="s">
        <v>15</v>
      </c>
      <c r="D50" s="6">
        <v>2</v>
      </c>
      <c r="E50" s="6">
        <v>0</v>
      </c>
      <c r="F50" s="6">
        <f t="shared" si="1"/>
        <v>2</v>
      </c>
      <c r="G50" s="6">
        <v>0</v>
      </c>
      <c r="H50" s="24"/>
    </row>
    <row r="51" spans="1:8" ht="13.9" customHeight="1" x14ac:dyDescent="0.25">
      <c r="A51" s="49" t="s">
        <v>39</v>
      </c>
      <c r="B51" s="41" t="s">
        <v>103</v>
      </c>
      <c r="C51" s="3" t="s">
        <v>14</v>
      </c>
      <c r="D51" s="6">
        <v>0</v>
      </c>
      <c r="E51" s="6">
        <v>0</v>
      </c>
      <c r="F51" s="6">
        <f>D51-E51</f>
        <v>0</v>
      </c>
      <c r="G51" s="6">
        <v>0</v>
      </c>
      <c r="H51" s="3"/>
    </row>
    <row r="52" spans="1:8" x14ac:dyDescent="0.25">
      <c r="A52" s="49"/>
      <c r="B52" s="41"/>
      <c r="C52" s="3" t="s">
        <v>15</v>
      </c>
      <c r="D52" s="6">
        <v>50</v>
      </c>
      <c r="E52" s="6">
        <v>45.9</v>
      </c>
      <c r="F52" s="6">
        <f t="shared" si="1"/>
        <v>4.1000000000000014</v>
      </c>
      <c r="G52" s="6">
        <f t="shared" si="0"/>
        <v>92</v>
      </c>
      <c r="H52" s="3"/>
    </row>
    <row r="53" spans="1:8" ht="17.45" customHeight="1" x14ac:dyDescent="0.25">
      <c r="A53" s="36" t="s">
        <v>40</v>
      </c>
      <c r="B53" s="31" t="s">
        <v>98</v>
      </c>
      <c r="C53" s="10" t="s">
        <v>14</v>
      </c>
      <c r="D53" s="6">
        <v>0</v>
      </c>
      <c r="E53" s="6">
        <v>0</v>
      </c>
      <c r="F53" s="6">
        <f t="shared" si="1"/>
        <v>0</v>
      </c>
      <c r="G53" s="6">
        <v>0</v>
      </c>
      <c r="H53" s="3"/>
    </row>
    <row r="54" spans="1:8" ht="15.6" customHeight="1" x14ac:dyDescent="0.25">
      <c r="A54" s="37"/>
      <c r="B54" s="32"/>
      <c r="C54" s="21" t="s">
        <v>15</v>
      </c>
      <c r="D54" s="6">
        <v>24.4</v>
      </c>
      <c r="E54" s="6">
        <f>8.3+16.1</f>
        <v>24.400000000000002</v>
      </c>
      <c r="F54" s="6">
        <f t="shared" si="1"/>
        <v>0</v>
      </c>
      <c r="G54" s="6">
        <v>0</v>
      </c>
      <c r="H54" s="22"/>
    </row>
    <row r="55" spans="1:8" ht="18.600000000000001" customHeight="1" x14ac:dyDescent="0.25">
      <c r="A55" s="27" t="s">
        <v>41</v>
      </c>
      <c r="B55" s="27"/>
      <c r="C55" s="7"/>
      <c r="D55" s="8">
        <f>D58+D59</f>
        <v>123.30000000000001</v>
      </c>
      <c r="E55" s="8">
        <f>E58+E59</f>
        <v>116.1</v>
      </c>
      <c r="F55" s="8">
        <f t="shared" si="1"/>
        <v>7.2000000000000171</v>
      </c>
      <c r="G55" s="8">
        <f t="shared" si="0"/>
        <v>94</v>
      </c>
      <c r="H55" s="9"/>
    </row>
    <row r="56" spans="1:8" x14ac:dyDescent="0.25">
      <c r="A56" s="35" t="s">
        <v>19</v>
      </c>
      <c r="B56" s="35"/>
      <c r="C56" s="3" t="s">
        <v>20</v>
      </c>
      <c r="D56" s="6">
        <v>0</v>
      </c>
      <c r="E56" s="6">
        <v>0</v>
      </c>
      <c r="F56" s="6">
        <f t="shared" si="1"/>
        <v>0</v>
      </c>
      <c r="G56" s="6">
        <v>0</v>
      </c>
      <c r="H56" s="3"/>
    </row>
    <row r="57" spans="1:8" x14ac:dyDescent="0.25">
      <c r="A57" s="28" t="s">
        <v>21</v>
      </c>
      <c r="B57" s="30"/>
      <c r="C57" s="10"/>
      <c r="D57" s="6">
        <v>0</v>
      </c>
      <c r="E57" s="6">
        <v>0</v>
      </c>
      <c r="F57" s="6">
        <f t="shared" si="1"/>
        <v>0</v>
      </c>
      <c r="G57" s="6">
        <v>0</v>
      </c>
      <c r="H57" s="3"/>
    </row>
    <row r="58" spans="1:8" x14ac:dyDescent="0.25">
      <c r="A58" s="35" t="s">
        <v>22</v>
      </c>
      <c r="B58" s="35"/>
      <c r="C58" s="35"/>
      <c r="D58" s="6">
        <f>D47+D49+D53</f>
        <v>0</v>
      </c>
      <c r="E58" s="6">
        <f>E49+E53</f>
        <v>0</v>
      </c>
      <c r="F58" s="6">
        <f t="shared" si="1"/>
        <v>0</v>
      </c>
      <c r="G58" s="6">
        <v>0</v>
      </c>
      <c r="H58" s="3"/>
    </row>
    <row r="59" spans="1:8" x14ac:dyDescent="0.25">
      <c r="A59" s="35" t="s">
        <v>23</v>
      </c>
      <c r="B59" s="35"/>
      <c r="C59" s="35"/>
      <c r="D59" s="6">
        <f>D52+D50+D48+D54</f>
        <v>123.30000000000001</v>
      </c>
      <c r="E59" s="6">
        <f>E52+E54+E48</f>
        <v>116.1</v>
      </c>
      <c r="F59" s="6">
        <f t="shared" si="1"/>
        <v>7.2000000000000171</v>
      </c>
      <c r="G59" s="6">
        <f t="shared" si="0"/>
        <v>94</v>
      </c>
      <c r="H59" s="3"/>
    </row>
    <row r="60" spans="1:8" x14ac:dyDescent="0.25">
      <c r="A60" s="35" t="s">
        <v>24</v>
      </c>
      <c r="B60" s="35"/>
      <c r="C60" s="35"/>
      <c r="D60" s="6">
        <v>0</v>
      </c>
      <c r="E60" s="6">
        <v>0</v>
      </c>
      <c r="F60" s="6">
        <f>D60-E60</f>
        <v>0</v>
      </c>
      <c r="G60" s="6">
        <v>0</v>
      </c>
      <c r="H60" s="3"/>
    </row>
    <row r="61" spans="1:8" x14ac:dyDescent="0.25">
      <c r="A61" s="33" t="s">
        <v>42</v>
      </c>
      <c r="B61" s="38" t="s">
        <v>47</v>
      </c>
      <c r="C61" s="3" t="s">
        <v>14</v>
      </c>
      <c r="D61" s="6">
        <f>D71</f>
        <v>99.9</v>
      </c>
      <c r="E61" s="6">
        <f>E71</f>
        <v>99.9</v>
      </c>
      <c r="F61" s="6">
        <f t="shared" si="1"/>
        <v>0</v>
      </c>
      <c r="G61" s="6">
        <v>0</v>
      </c>
      <c r="H61" s="3"/>
    </row>
    <row r="62" spans="1:8" x14ac:dyDescent="0.25">
      <c r="A62" s="34"/>
      <c r="B62" s="38"/>
      <c r="C62" s="3" t="s">
        <v>15</v>
      </c>
      <c r="D62" s="6">
        <v>0</v>
      </c>
      <c r="E62" s="6">
        <v>0</v>
      </c>
      <c r="F62" s="6">
        <f t="shared" si="1"/>
        <v>0</v>
      </c>
      <c r="G62" s="6">
        <v>0</v>
      </c>
      <c r="H62" s="3"/>
    </row>
    <row r="63" spans="1:8" ht="13.9" customHeight="1" x14ac:dyDescent="0.25">
      <c r="A63" s="11" t="s">
        <v>43</v>
      </c>
      <c r="B63" s="10" t="s">
        <v>48</v>
      </c>
      <c r="C63" s="3" t="s">
        <v>14</v>
      </c>
      <c r="D63" s="6">
        <v>99.9</v>
      </c>
      <c r="E63" s="6">
        <v>99.9</v>
      </c>
      <c r="F63" s="6">
        <f t="shared" si="1"/>
        <v>0</v>
      </c>
      <c r="G63" s="6">
        <v>0</v>
      </c>
      <c r="H63" s="3"/>
    </row>
    <row r="64" spans="1:8" ht="12" customHeight="1" x14ac:dyDescent="0.25">
      <c r="A64" s="11" t="s">
        <v>44</v>
      </c>
      <c r="B64" s="10" t="s">
        <v>49</v>
      </c>
      <c r="C64" s="3" t="s">
        <v>15</v>
      </c>
      <c r="D64" s="6">
        <v>0</v>
      </c>
      <c r="E64" s="6">
        <v>0</v>
      </c>
      <c r="F64" s="6">
        <f t="shared" si="1"/>
        <v>0</v>
      </c>
      <c r="G64" s="6">
        <v>0</v>
      </c>
      <c r="H64" s="3"/>
    </row>
    <row r="65" spans="1:8" x14ac:dyDescent="0.25">
      <c r="A65" s="50" t="s">
        <v>45</v>
      </c>
      <c r="B65" s="41" t="s">
        <v>99</v>
      </c>
      <c r="C65" s="3" t="s">
        <v>14</v>
      </c>
      <c r="D65" s="6">
        <v>0</v>
      </c>
      <c r="E65" s="6">
        <v>0</v>
      </c>
      <c r="F65" s="6">
        <f t="shared" si="1"/>
        <v>0</v>
      </c>
      <c r="G65" s="6">
        <v>0</v>
      </c>
      <c r="H65" s="3"/>
    </row>
    <row r="66" spans="1:8" x14ac:dyDescent="0.25">
      <c r="A66" s="50"/>
      <c r="B66" s="41"/>
      <c r="C66" s="3" t="s">
        <v>15</v>
      </c>
      <c r="D66" s="6">
        <v>49</v>
      </c>
      <c r="E66" s="6">
        <v>49</v>
      </c>
      <c r="F66" s="6">
        <f t="shared" si="1"/>
        <v>0</v>
      </c>
      <c r="G66" s="6">
        <f t="shared" si="0"/>
        <v>100</v>
      </c>
      <c r="H66" s="3"/>
    </row>
    <row r="67" spans="1:8" x14ac:dyDescent="0.25">
      <c r="A67" s="11" t="s">
        <v>46</v>
      </c>
      <c r="B67" s="12" t="s">
        <v>50</v>
      </c>
      <c r="C67" s="10" t="s">
        <v>14</v>
      </c>
      <c r="D67" s="6">
        <v>0</v>
      </c>
      <c r="E67" s="6">
        <v>0</v>
      </c>
      <c r="F67" s="6">
        <f t="shared" si="1"/>
        <v>0</v>
      </c>
      <c r="G67" s="6">
        <v>0</v>
      </c>
      <c r="H67" s="3"/>
    </row>
    <row r="68" spans="1:8" x14ac:dyDescent="0.25">
      <c r="A68" s="27" t="s">
        <v>52</v>
      </c>
      <c r="B68" s="27"/>
      <c r="C68" s="7"/>
      <c r="D68" s="8">
        <f>D71+D72</f>
        <v>148.9</v>
      </c>
      <c r="E68" s="8">
        <f>E71+E72</f>
        <v>148.9</v>
      </c>
      <c r="F68" s="8">
        <f t="shared" si="1"/>
        <v>0</v>
      </c>
      <c r="G68" s="8">
        <f t="shared" si="0"/>
        <v>100</v>
      </c>
      <c r="H68" s="9"/>
    </row>
    <row r="69" spans="1:8" x14ac:dyDescent="0.25">
      <c r="A69" s="35" t="s">
        <v>19</v>
      </c>
      <c r="B69" s="35"/>
      <c r="C69" s="3" t="s">
        <v>20</v>
      </c>
      <c r="D69" s="6">
        <v>0</v>
      </c>
      <c r="E69" s="6">
        <v>0</v>
      </c>
      <c r="F69" s="6">
        <f t="shared" si="1"/>
        <v>0</v>
      </c>
      <c r="G69" s="6">
        <v>0</v>
      </c>
      <c r="H69" s="3"/>
    </row>
    <row r="70" spans="1:8" x14ac:dyDescent="0.25">
      <c r="A70" s="28" t="s">
        <v>21</v>
      </c>
      <c r="B70" s="30"/>
      <c r="C70" s="10"/>
      <c r="D70" s="6">
        <v>0</v>
      </c>
      <c r="E70" s="6">
        <v>0</v>
      </c>
      <c r="F70" s="6">
        <f t="shared" si="1"/>
        <v>0</v>
      </c>
      <c r="G70" s="6">
        <v>0</v>
      </c>
      <c r="H70" s="3"/>
    </row>
    <row r="71" spans="1:8" x14ac:dyDescent="0.25">
      <c r="A71" s="35" t="s">
        <v>22</v>
      </c>
      <c r="B71" s="35"/>
      <c r="C71" s="35"/>
      <c r="D71" s="6">
        <f>D63+D67</f>
        <v>99.9</v>
      </c>
      <c r="E71" s="6">
        <f>E63+E67</f>
        <v>99.9</v>
      </c>
      <c r="F71" s="6">
        <f>D71-E71</f>
        <v>0</v>
      </c>
      <c r="G71" s="6">
        <v>0</v>
      </c>
      <c r="H71" s="3"/>
    </row>
    <row r="72" spans="1:8" x14ac:dyDescent="0.25">
      <c r="A72" s="35" t="s">
        <v>23</v>
      </c>
      <c r="B72" s="35"/>
      <c r="C72" s="35"/>
      <c r="D72" s="6">
        <f>D64+D66</f>
        <v>49</v>
      </c>
      <c r="E72" s="6">
        <f>E64+E66</f>
        <v>49</v>
      </c>
      <c r="F72" s="6">
        <f t="shared" si="1"/>
        <v>0</v>
      </c>
      <c r="G72" s="6">
        <f t="shared" si="0"/>
        <v>100</v>
      </c>
      <c r="H72" s="3"/>
    </row>
    <row r="73" spans="1:8" x14ac:dyDescent="0.25">
      <c r="A73" s="35" t="s">
        <v>24</v>
      </c>
      <c r="B73" s="35"/>
      <c r="C73" s="35"/>
      <c r="D73" s="6">
        <v>0</v>
      </c>
      <c r="E73" s="6">
        <v>0</v>
      </c>
      <c r="F73" s="6">
        <f t="shared" si="1"/>
        <v>0</v>
      </c>
      <c r="G73" s="6">
        <v>0</v>
      </c>
      <c r="H73" s="3"/>
    </row>
    <row r="74" spans="1:8" x14ac:dyDescent="0.25">
      <c r="A74" s="33" t="s">
        <v>53</v>
      </c>
      <c r="B74" s="38" t="s">
        <v>58</v>
      </c>
      <c r="C74" s="3" t="s">
        <v>14</v>
      </c>
      <c r="D74" s="6">
        <f>D85</f>
        <v>40</v>
      </c>
      <c r="E74" s="6">
        <f>E85</f>
        <v>35</v>
      </c>
      <c r="F74" s="6">
        <f t="shared" si="1"/>
        <v>5</v>
      </c>
      <c r="G74" s="6">
        <v>0</v>
      </c>
      <c r="H74" s="3"/>
    </row>
    <row r="75" spans="1:8" x14ac:dyDescent="0.25">
      <c r="A75" s="34"/>
      <c r="B75" s="38"/>
      <c r="C75" s="3" t="s">
        <v>15</v>
      </c>
      <c r="D75" s="6">
        <f>D86</f>
        <v>10</v>
      </c>
      <c r="E75" s="6">
        <f>E86</f>
        <v>9.8999999999999986</v>
      </c>
      <c r="F75" s="6">
        <f t="shared" si="1"/>
        <v>0.10000000000000142</v>
      </c>
      <c r="G75" s="6">
        <v>0</v>
      </c>
      <c r="H75" s="3"/>
    </row>
    <row r="76" spans="1:8" x14ac:dyDescent="0.25">
      <c r="A76" s="11" t="s">
        <v>54</v>
      </c>
      <c r="B76" s="10" t="s">
        <v>76</v>
      </c>
      <c r="C76" s="3" t="s">
        <v>14</v>
      </c>
      <c r="D76" s="6">
        <v>35</v>
      </c>
      <c r="E76" s="6">
        <v>35</v>
      </c>
      <c r="F76" s="6">
        <f t="shared" si="1"/>
        <v>0</v>
      </c>
      <c r="G76" s="6">
        <v>0</v>
      </c>
      <c r="H76" s="3"/>
    </row>
    <row r="77" spans="1:8" ht="40.9" customHeight="1" x14ac:dyDescent="0.25">
      <c r="A77" s="11" t="s">
        <v>55</v>
      </c>
      <c r="B77" s="10" t="s">
        <v>109</v>
      </c>
      <c r="C77" s="3" t="s">
        <v>15</v>
      </c>
      <c r="D77" s="6">
        <v>0</v>
      </c>
      <c r="E77" s="6">
        <v>0</v>
      </c>
      <c r="F77" s="6">
        <f t="shared" si="1"/>
        <v>0</v>
      </c>
      <c r="G77" s="6">
        <v>0</v>
      </c>
      <c r="H77" s="3"/>
    </row>
    <row r="78" spans="1:8" x14ac:dyDescent="0.25">
      <c r="A78" s="50" t="s">
        <v>56</v>
      </c>
      <c r="B78" s="41" t="s">
        <v>59</v>
      </c>
      <c r="C78" s="3" t="s">
        <v>14</v>
      </c>
      <c r="D78" s="6">
        <v>5</v>
      </c>
      <c r="E78" s="6">
        <v>0</v>
      </c>
      <c r="F78" s="6">
        <f t="shared" si="1"/>
        <v>5</v>
      </c>
      <c r="G78" s="6"/>
      <c r="H78" s="3"/>
    </row>
    <row r="79" spans="1:8" x14ac:dyDescent="0.25">
      <c r="A79" s="50"/>
      <c r="B79" s="41"/>
      <c r="C79" s="3" t="s">
        <v>15</v>
      </c>
      <c r="D79" s="6">
        <v>0.2</v>
      </c>
      <c r="E79" s="6">
        <v>0.2</v>
      </c>
      <c r="F79" s="6">
        <f>D79-E79</f>
        <v>0</v>
      </c>
      <c r="G79" s="6">
        <v>0</v>
      </c>
      <c r="H79" s="3"/>
    </row>
    <row r="80" spans="1:8" x14ac:dyDescent="0.25">
      <c r="A80" s="11" t="s">
        <v>57</v>
      </c>
      <c r="B80" s="12" t="s">
        <v>60</v>
      </c>
      <c r="C80" s="10" t="s">
        <v>15</v>
      </c>
      <c r="D80" s="6">
        <v>9.8000000000000007</v>
      </c>
      <c r="E80" s="6">
        <v>9.6999999999999993</v>
      </c>
      <c r="F80" s="6">
        <f t="shared" si="1"/>
        <v>0.10000000000000142</v>
      </c>
      <c r="G80" s="6">
        <f t="shared" si="0"/>
        <v>99</v>
      </c>
      <c r="H80" s="3"/>
    </row>
    <row r="81" spans="1:8" ht="30" x14ac:dyDescent="0.25">
      <c r="A81" s="11" t="s">
        <v>61</v>
      </c>
      <c r="B81" s="12" t="s">
        <v>62</v>
      </c>
      <c r="C81" s="10" t="s">
        <v>15</v>
      </c>
      <c r="D81" s="6">
        <v>0</v>
      </c>
      <c r="E81" s="6">
        <v>0</v>
      </c>
      <c r="F81" s="6">
        <f t="shared" si="1"/>
        <v>0</v>
      </c>
      <c r="G81" s="6">
        <v>0</v>
      </c>
      <c r="H81" s="3"/>
    </row>
    <row r="82" spans="1:8" x14ac:dyDescent="0.25">
      <c r="A82" s="27" t="s">
        <v>63</v>
      </c>
      <c r="B82" s="27"/>
      <c r="C82" s="7"/>
      <c r="D82" s="8">
        <f>D85+D86</f>
        <v>50</v>
      </c>
      <c r="E82" s="8">
        <f>E85+E86</f>
        <v>44.9</v>
      </c>
      <c r="F82" s="8">
        <f t="shared" si="1"/>
        <v>5.1000000000000014</v>
      </c>
      <c r="G82" s="8">
        <f>ROUND(E82/D82*100,0)</f>
        <v>90</v>
      </c>
      <c r="H82" s="9"/>
    </row>
    <row r="83" spans="1:8" x14ac:dyDescent="0.25">
      <c r="A83" s="35" t="s">
        <v>19</v>
      </c>
      <c r="B83" s="35"/>
      <c r="C83" s="3" t="s">
        <v>20</v>
      </c>
      <c r="D83" s="6">
        <v>0</v>
      </c>
      <c r="E83" s="6">
        <v>0</v>
      </c>
      <c r="F83" s="6">
        <f t="shared" si="1"/>
        <v>0</v>
      </c>
      <c r="G83" s="6">
        <v>0</v>
      </c>
      <c r="H83" s="3"/>
    </row>
    <row r="84" spans="1:8" x14ac:dyDescent="0.25">
      <c r="A84" s="28" t="s">
        <v>21</v>
      </c>
      <c r="B84" s="30"/>
      <c r="C84" s="10"/>
      <c r="D84" s="6">
        <v>0</v>
      </c>
      <c r="E84" s="6">
        <v>0</v>
      </c>
      <c r="F84" s="6">
        <f t="shared" si="1"/>
        <v>0</v>
      </c>
      <c r="G84" s="6">
        <v>0</v>
      </c>
      <c r="H84" s="3"/>
    </row>
    <row r="85" spans="1:8" x14ac:dyDescent="0.25">
      <c r="A85" s="35" t="s">
        <v>22</v>
      </c>
      <c r="B85" s="35"/>
      <c r="C85" s="35"/>
      <c r="D85" s="6">
        <f>D76+D78</f>
        <v>40</v>
      </c>
      <c r="E85" s="6">
        <f>E76+E77+E78</f>
        <v>35</v>
      </c>
      <c r="F85" s="6">
        <f t="shared" si="1"/>
        <v>5</v>
      </c>
      <c r="G85" s="6">
        <f t="shared" ref="G85:G86" si="3">ROUND(E85/D85*100,1)</f>
        <v>87.5</v>
      </c>
      <c r="H85" s="3"/>
    </row>
    <row r="86" spans="1:8" x14ac:dyDescent="0.25">
      <c r="A86" s="35" t="s">
        <v>23</v>
      </c>
      <c r="B86" s="35"/>
      <c r="C86" s="35"/>
      <c r="D86" s="6">
        <f>D80+D81+D77+D79</f>
        <v>10</v>
      </c>
      <c r="E86" s="6">
        <f>E80+E81+E79+E77</f>
        <v>9.8999999999999986</v>
      </c>
      <c r="F86" s="6">
        <f t="shared" si="1"/>
        <v>0.10000000000000142</v>
      </c>
      <c r="G86" s="6">
        <f t="shared" si="3"/>
        <v>99</v>
      </c>
      <c r="H86" s="3"/>
    </row>
    <row r="87" spans="1:8" x14ac:dyDescent="0.25">
      <c r="A87" s="35" t="s">
        <v>24</v>
      </c>
      <c r="B87" s="35"/>
      <c r="C87" s="35"/>
      <c r="D87" s="6">
        <v>0</v>
      </c>
      <c r="E87" s="6">
        <v>0</v>
      </c>
      <c r="F87" s="6">
        <f>D87-E87</f>
        <v>0</v>
      </c>
      <c r="G87" s="6">
        <v>0</v>
      </c>
      <c r="H87" s="3"/>
    </row>
    <row r="88" spans="1:8" x14ac:dyDescent="0.25">
      <c r="A88" s="33" t="s">
        <v>64</v>
      </c>
      <c r="B88" s="38" t="s">
        <v>77</v>
      </c>
      <c r="C88" s="3" t="s">
        <v>14</v>
      </c>
      <c r="D88" s="6">
        <f>D107</f>
        <v>22</v>
      </c>
      <c r="E88" s="6">
        <f>E107</f>
        <v>22</v>
      </c>
      <c r="F88" s="6">
        <f t="shared" si="1"/>
        <v>0</v>
      </c>
      <c r="G88" s="6">
        <f t="shared" ref="G88:G108" si="4">ROUND(E88/D88*100,0)</f>
        <v>100</v>
      </c>
      <c r="H88" s="3"/>
    </row>
    <row r="89" spans="1:8" x14ac:dyDescent="0.25">
      <c r="A89" s="34"/>
      <c r="B89" s="38"/>
      <c r="C89" s="3" t="s">
        <v>15</v>
      </c>
      <c r="D89" s="6">
        <f>D108</f>
        <v>132</v>
      </c>
      <c r="E89" s="6">
        <f>E108</f>
        <v>121.4</v>
      </c>
      <c r="F89" s="6">
        <f t="shared" si="1"/>
        <v>10.599999999999994</v>
      </c>
      <c r="G89" s="6">
        <f t="shared" si="4"/>
        <v>92</v>
      </c>
      <c r="H89" s="3"/>
    </row>
    <row r="90" spans="1:8" ht="30" x14ac:dyDescent="0.25">
      <c r="A90" s="11" t="s">
        <v>65</v>
      </c>
      <c r="B90" s="10" t="s">
        <v>78</v>
      </c>
      <c r="C90" s="3" t="s">
        <v>14</v>
      </c>
      <c r="D90" s="6">
        <v>0</v>
      </c>
      <c r="E90" s="6">
        <v>0</v>
      </c>
      <c r="F90" s="6">
        <f t="shared" ref="F90:F98" si="5">D90-E90</f>
        <v>0</v>
      </c>
      <c r="G90" s="6">
        <v>0</v>
      </c>
      <c r="H90" s="3"/>
    </row>
    <row r="91" spans="1:8" ht="30" x14ac:dyDescent="0.25">
      <c r="A91" s="11" t="s">
        <v>66</v>
      </c>
      <c r="B91" s="10" t="s">
        <v>79</v>
      </c>
      <c r="C91" s="3" t="s">
        <v>15</v>
      </c>
      <c r="D91" s="6">
        <v>2</v>
      </c>
      <c r="E91" s="6">
        <v>0</v>
      </c>
      <c r="F91" s="6">
        <f t="shared" si="5"/>
        <v>2</v>
      </c>
      <c r="G91" s="6"/>
      <c r="H91" s="3"/>
    </row>
    <row r="92" spans="1:8" x14ac:dyDescent="0.25">
      <c r="A92" s="50" t="s">
        <v>67</v>
      </c>
      <c r="B92" s="41" t="s">
        <v>83</v>
      </c>
      <c r="C92" s="3" t="s">
        <v>14</v>
      </c>
      <c r="D92" s="6">
        <v>0</v>
      </c>
      <c r="E92" s="6">
        <v>0</v>
      </c>
      <c r="F92" s="6">
        <f t="shared" si="5"/>
        <v>0</v>
      </c>
      <c r="G92" s="6">
        <v>0</v>
      </c>
      <c r="H92" s="3"/>
    </row>
    <row r="93" spans="1:8" x14ac:dyDescent="0.25">
      <c r="A93" s="50"/>
      <c r="B93" s="41"/>
      <c r="C93" s="3" t="s">
        <v>15</v>
      </c>
      <c r="D93" s="6">
        <v>13</v>
      </c>
      <c r="E93" s="6">
        <v>13</v>
      </c>
      <c r="F93" s="6">
        <f t="shared" si="5"/>
        <v>0</v>
      </c>
      <c r="G93" s="6">
        <v>0</v>
      </c>
      <c r="H93" s="3"/>
    </row>
    <row r="94" spans="1:8" ht="30" x14ac:dyDescent="0.25">
      <c r="A94" s="11" t="s">
        <v>68</v>
      </c>
      <c r="B94" s="12" t="s">
        <v>80</v>
      </c>
      <c r="C94" s="10" t="s">
        <v>14</v>
      </c>
      <c r="D94" s="6">
        <v>0</v>
      </c>
      <c r="E94" s="6">
        <v>0</v>
      </c>
      <c r="F94" s="6">
        <f t="shared" si="5"/>
        <v>0</v>
      </c>
      <c r="G94" s="6">
        <v>0</v>
      </c>
      <c r="H94" s="3"/>
    </row>
    <row r="95" spans="1:8" ht="30" x14ac:dyDescent="0.25">
      <c r="A95" s="11" t="s">
        <v>69</v>
      </c>
      <c r="B95" s="12" t="s">
        <v>86</v>
      </c>
      <c r="C95" s="10" t="s">
        <v>14</v>
      </c>
      <c r="D95" s="6">
        <v>0</v>
      </c>
      <c r="E95" s="6">
        <v>0</v>
      </c>
      <c r="F95" s="6">
        <f t="shared" si="5"/>
        <v>0</v>
      </c>
      <c r="G95" s="6">
        <v>0</v>
      </c>
      <c r="H95" s="3"/>
    </row>
    <row r="96" spans="1:8" ht="30" x14ac:dyDescent="0.25">
      <c r="A96" s="11" t="s">
        <v>70</v>
      </c>
      <c r="B96" s="12" t="s">
        <v>87</v>
      </c>
      <c r="C96" s="10" t="s">
        <v>15</v>
      </c>
      <c r="D96" s="6">
        <v>0</v>
      </c>
      <c r="E96" s="6">
        <v>0</v>
      </c>
      <c r="F96" s="6">
        <f t="shared" si="5"/>
        <v>0</v>
      </c>
      <c r="G96" s="6">
        <v>0</v>
      </c>
      <c r="H96" s="3"/>
    </row>
    <row r="97" spans="1:8" ht="27.6" customHeight="1" x14ac:dyDescent="0.25">
      <c r="A97" s="33" t="s">
        <v>71</v>
      </c>
      <c r="B97" s="31" t="s">
        <v>88</v>
      </c>
      <c r="C97" s="10" t="s">
        <v>15</v>
      </c>
      <c r="D97" s="6">
        <v>115</v>
      </c>
      <c r="E97" s="6">
        <v>106.4</v>
      </c>
      <c r="F97" s="6">
        <f t="shared" si="5"/>
        <v>8.5999999999999943</v>
      </c>
      <c r="G97" s="6">
        <f t="shared" si="4"/>
        <v>93</v>
      </c>
      <c r="H97" s="3"/>
    </row>
    <row r="98" spans="1:8" ht="14.45" customHeight="1" x14ac:dyDescent="0.25">
      <c r="A98" s="34"/>
      <c r="B98" s="32"/>
      <c r="C98" s="26" t="s">
        <v>14</v>
      </c>
      <c r="D98" s="6">
        <v>16.899999999999999</v>
      </c>
      <c r="E98" s="6">
        <v>16.899999999999999</v>
      </c>
      <c r="F98" s="6">
        <f t="shared" si="5"/>
        <v>0</v>
      </c>
      <c r="G98" s="6"/>
      <c r="H98" s="25"/>
    </row>
    <row r="99" spans="1:8" ht="27.6" customHeight="1" x14ac:dyDescent="0.25">
      <c r="A99" s="33" t="s">
        <v>72</v>
      </c>
      <c r="B99" s="31" t="s">
        <v>89</v>
      </c>
      <c r="C99" s="10" t="s">
        <v>15</v>
      </c>
      <c r="D99" s="6">
        <v>2</v>
      </c>
      <c r="E99" s="6">
        <v>2</v>
      </c>
      <c r="F99" s="6">
        <f>D99-E99</f>
        <v>0</v>
      </c>
      <c r="G99" s="6">
        <f t="shared" si="4"/>
        <v>100</v>
      </c>
      <c r="H99" s="3"/>
    </row>
    <row r="100" spans="1:8" x14ac:dyDescent="0.25">
      <c r="A100" s="34"/>
      <c r="B100" s="32"/>
      <c r="C100" s="23" t="s">
        <v>14</v>
      </c>
      <c r="D100" s="6">
        <v>5.0999999999999996</v>
      </c>
      <c r="E100" s="6">
        <v>5.0999999999999996</v>
      </c>
      <c r="F100" s="6">
        <f>D100-E100</f>
        <v>0</v>
      </c>
      <c r="G100" s="6">
        <f t="shared" si="4"/>
        <v>100</v>
      </c>
      <c r="H100" s="24"/>
    </row>
    <row r="101" spans="1:8" x14ac:dyDescent="0.25">
      <c r="A101" s="11" t="s">
        <v>73</v>
      </c>
      <c r="B101" s="12" t="s">
        <v>90</v>
      </c>
      <c r="C101" s="10" t="s">
        <v>15</v>
      </c>
      <c r="D101" s="6">
        <v>0</v>
      </c>
      <c r="E101" s="6">
        <v>0</v>
      </c>
      <c r="F101" s="6">
        <f t="shared" ref="F101:F106" si="6">D101-E101</f>
        <v>0</v>
      </c>
      <c r="G101" s="6">
        <v>0</v>
      </c>
      <c r="H101" s="3"/>
    </row>
    <row r="102" spans="1:8" ht="30" x14ac:dyDescent="0.25">
      <c r="A102" s="11" t="s">
        <v>74</v>
      </c>
      <c r="B102" s="12" t="s">
        <v>91</v>
      </c>
      <c r="C102" s="10" t="s">
        <v>15</v>
      </c>
      <c r="D102" s="6">
        <v>0</v>
      </c>
      <c r="E102" s="6">
        <v>0</v>
      </c>
      <c r="F102" s="6">
        <f t="shared" si="6"/>
        <v>0</v>
      </c>
      <c r="G102" s="6">
        <v>0</v>
      </c>
      <c r="H102" s="3"/>
    </row>
    <row r="103" spans="1:8" ht="45" x14ac:dyDescent="0.25">
      <c r="A103" s="11" t="s">
        <v>75</v>
      </c>
      <c r="B103" s="12" t="s">
        <v>92</v>
      </c>
      <c r="C103" s="10" t="s">
        <v>15</v>
      </c>
      <c r="D103" s="6">
        <v>0</v>
      </c>
      <c r="E103" s="6">
        <v>0</v>
      </c>
      <c r="F103" s="6">
        <f t="shared" si="6"/>
        <v>0</v>
      </c>
      <c r="G103" s="6">
        <v>0</v>
      </c>
      <c r="H103" s="3"/>
    </row>
    <row r="104" spans="1:8" x14ac:dyDescent="0.25">
      <c r="A104" s="27" t="s">
        <v>81</v>
      </c>
      <c r="B104" s="27"/>
      <c r="C104" s="7"/>
      <c r="D104" s="8">
        <f>D107+D108</f>
        <v>154</v>
      </c>
      <c r="E104" s="8">
        <f>E107+E108</f>
        <v>143.4</v>
      </c>
      <c r="F104" s="8">
        <f t="shared" si="6"/>
        <v>10.599999999999994</v>
      </c>
      <c r="G104" s="8">
        <f t="shared" si="4"/>
        <v>93</v>
      </c>
      <c r="H104" s="9"/>
    </row>
    <row r="105" spans="1:8" x14ac:dyDescent="0.25">
      <c r="A105" s="35" t="s">
        <v>19</v>
      </c>
      <c r="B105" s="35"/>
      <c r="C105" s="3" t="s">
        <v>20</v>
      </c>
      <c r="D105" s="6">
        <v>0</v>
      </c>
      <c r="E105" s="6">
        <v>0</v>
      </c>
      <c r="F105" s="6">
        <f t="shared" si="6"/>
        <v>0</v>
      </c>
      <c r="G105" s="6">
        <v>0</v>
      </c>
      <c r="H105" s="3"/>
    </row>
    <row r="106" spans="1:8" x14ac:dyDescent="0.25">
      <c r="A106" s="28" t="s">
        <v>21</v>
      </c>
      <c r="B106" s="30"/>
      <c r="C106" s="10"/>
      <c r="D106" s="6">
        <v>0</v>
      </c>
      <c r="E106" s="6">
        <v>0</v>
      </c>
      <c r="F106" s="6">
        <f t="shared" si="6"/>
        <v>0</v>
      </c>
      <c r="G106" s="6">
        <v>0</v>
      </c>
      <c r="H106" s="3"/>
    </row>
    <row r="107" spans="1:8" x14ac:dyDescent="0.25">
      <c r="A107" s="35" t="s">
        <v>22</v>
      </c>
      <c r="B107" s="35"/>
      <c r="C107" s="35"/>
      <c r="D107" s="6">
        <f>D90+D92+D94+D95+D100+D98</f>
        <v>22</v>
      </c>
      <c r="E107" s="6">
        <f t="shared" ref="E107:G107" si="7">E90+E92+E94+E95+E100+E98</f>
        <v>22</v>
      </c>
      <c r="F107" s="6">
        <f t="shared" si="7"/>
        <v>0</v>
      </c>
      <c r="G107" s="6">
        <f t="shared" si="7"/>
        <v>100</v>
      </c>
      <c r="H107" s="3"/>
    </row>
    <row r="108" spans="1:8" x14ac:dyDescent="0.25">
      <c r="A108" s="35" t="s">
        <v>23</v>
      </c>
      <c r="B108" s="35"/>
      <c r="C108" s="35"/>
      <c r="D108" s="6">
        <f>D96+D97+D99+D101+D102+D103+D91+D93</f>
        <v>132</v>
      </c>
      <c r="E108" s="6">
        <f>E93+E91+E97+E99</f>
        <v>121.4</v>
      </c>
      <c r="F108" s="6">
        <f t="shared" ref="F108:F115" si="8">D108-E108</f>
        <v>10.599999999999994</v>
      </c>
      <c r="G108" s="6">
        <f t="shared" si="4"/>
        <v>92</v>
      </c>
      <c r="H108" s="3"/>
    </row>
    <row r="109" spans="1:8" x14ac:dyDescent="0.25">
      <c r="A109" s="35" t="s">
        <v>24</v>
      </c>
      <c r="B109" s="35"/>
      <c r="C109" s="35"/>
      <c r="D109" s="6">
        <v>0</v>
      </c>
      <c r="E109" s="6">
        <v>0</v>
      </c>
      <c r="F109" s="6">
        <f t="shared" si="8"/>
        <v>0</v>
      </c>
      <c r="G109" s="6">
        <v>0</v>
      </c>
      <c r="H109" s="3"/>
    </row>
    <row r="110" spans="1:8" ht="18.600000000000001" customHeight="1" x14ac:dyDescent="0.25">
      <c r="A110" s="27" t="s">
        <v>26</v>
      </c>
      <c r="B110" s="27"/>
      <c r="C110" s="27"/>
      <c r="D110" s="8">
        <f>D113+D114</f>
        <v>27577.100000000002</v>
      </c>
      <c r="E110" s="8">
        <f>E113+E114</f>
        <v>27464.500000000004</v>
      </c>
      <c r="F110" s="8">
        <f t="shared" si="8"/>
        <v>112.59999999999854</v>
      </c>
      <c r="G110" s="8">
        <f>ROUND(E110/D110*100,1)</f>
        <v>99.6</v>
      </c>
      <c r="H110" s="9"/>
    </row>
    <row r="111" spans="1:8" ht="16.899999999999999" customHeight="1" x14ac:dyDescent="0.25">
      <c r="A111" s="57" t="s">
        <v>19</v>
      </c>
      <c r="B111" s="58"/>
      <c r="C111" s="59"/>
      <c r="D111" s="8">
        <v>0</v>
      </c>
      <c r="E111" s="8">
        <v>0</v>
      </c>
      <c r="F111" s="8">
        <f t="shared" si="8"/>
        <v>0</v>
      </c>
      <c r="G111" s="8">
        <v>0</v>
      </c>
      <c r="H111" s="9"/>
    </row>
    <row r="112" spans="1:8" ht="13.15" customHeight="1" x14ac:dyDescent="0.25">
      <c r="A112" s="27" t="s">
        <v>21</v>
      </c>
      <c r="B112" s="27"/>
      <c r="C112" s="27"/>
      <c r="D112" s="18">
        <v>0</v>
      </c>
      <c r="E112" s="18">
        <v>0</v>
      </c>
      <c r="F112" s="8">
        <f t="shared" si="8"/>
        <v>0</v>
      </c>
      <c r="G112" s="8">
        <v>0</v>
      </c>
      <c r="H112" s="9"/>
    </row>
    <row r="113" spans="1:8" ht="21.6" customHeight="1" x14ac:dyDescent="0.25">
      <c r="A113" s="27" t="s">
        <v>22</v>
      </c>
      <c r="B113" s="27"/>
      <c r="C113" s="27"/>
      <c r="D113" s="8">
        <f>D23+D42+D58+D71+D85+D107</f>
        <v>26127.100000000002</v>
      </c>
      <c r="E113" s="8">
        <f>E23+E42+E58+E71+E85+E107</f>
        <v>26079.300000000003</v>
      </c>
      <c r="F113" s="8">
        <f t="shared" si="8"/>
        <v>47.799999999999272</v>
      </c>
      <c r="G113" s="8">
        <f>ROUND(E113/D113*100,1)</f>
        <v>99.8</v>
      </c>
      <c r="H113" s="9"/>
    </row>
    <row r="114" spans="1:8" x14ac:dyDescent="0.25">
      <c r="A114" s="27" t="s">
        <v>23</v>
      </c>
      <c r="B114" s="27"/>
      <c r="C114" s="27"/>
      <c r="D114" s="8">
        <f>D24+D43+D59+D72+D86+D108</f>
        <v>1450</v>
      </c>
      <c r="E114" s="8">
        <f>E24+E43+E59+E72+E86+E108</f>
        <v>1385.2</v>
      </c>
      <c r="F114" s="8">
        <f t="shared" si="8"/>
        <v>64.799999999999955</v>
      </c>
      <c r="G114" s="8">
        <f>ROUND(E114/D114*100,1)</f>
        <v>95.5</v>
      </c>
      <c r="H114" s="9"/>
    </row>
    <row r="115" spans="1:8" ht="20.45" customHeight="1" x14ac:dyDescent="0.25">
      <c r="A115" s="27" t="s">
        <v>24</v>
      </c>
      <c r="B115" s="27"/>
      <c r="C115" s="27"/>
      <c r="D115" s="8">
        <v>0</v>
      </c>
      <c r="E115" s="8">
        <v>0</v>
      </c>
      <c r="F115" s="8">
        <f t="shared" si="8"/>
        <v>0</v>
      </c>
      <c r="G115" s="8">
        <v>0</v>
      </c>
      <c r="H115" s="9"/>
    </row>
    <row r="116" spans="1:8" x14ac:dyDescent="0.25">
      <c r="A116" s="13"/>
      <c r="B116" s="20"/>
    </row>
    <row r="117" spans="1:8" s="15" customFormat="1" x14ac:dyDescent="0.25">
      <c r="A117" s="14"/>
    </row>
    <row r="118" spans="1:8" x14ac:dyDescent="0.25">
      <c r="A118" s="14"/>
    </row>
  </sheetData>
  <mergeCells count="99">
    <mergeCell ref="A97:A98"/>
    <mergeCell ref="B97:B98"/>
    <mergeCell ref="A99:A100"/>
    <mergeCell ref="B99:B100"/>
    <mergeCell ref="A111:C111"/>
    <mergeCell ref="A104:B104"/>
    <mergeCell ref="A105:B105"/>
    <mergeCell ref="A106:B106"/>
    <mergeCell ref="A107:C107"/>
    <mergeCell ref="A108:C108"/>
    <mergeCell ref="A109:C109"/>
    <mergeCell ref="A86:C86"/>
    <mergeCell ref="A87:C87"/>
    <mergeCell ref="A88:A89"/>
    <mergeCell ref="B88:B89"/>
    <mergeCell ref="A92:A93"/>
    <mergeCell ref="B92:B93"/>
    <mergeCell ref="A78:A79"/>
    <mergeCell ref="B78:B79"/>
    <mergeCell ref="A82:B82"/>
    <mergeCell ref="A83:B83"/>
    <mergeCell ref="A84:B84"/>
    <mergeCell ref="A7:H7"/>
    <mergeCell ref="A8:H8"/>
    <mergeCell ref="D9:E10"/>
    <mergeCell ref="H9:H10"/>
    <mergeCell ref="F9:G10"/>
    <mergeCell ref="A114:C114"/>
    <mergeCell ref="A115:C115"/>
    <mergeCell ref="B31:B32"/>
    <mergeCell ref="A31:A32"/>
    <mergeCell ref="A45:A46"/>
    <mergeCell ref="B45:B46"/>
    <mergeCell ref="A51:A52"/>
    <mergeCell ref="A110:C110"/>
    <mergeCell ref="A42:C42"/>
    <mergeCell ref="A43:C43"/>
    <mergeCell ref="A44:C44"/>
    <mergeCell ref="A41:B41"/>
    <mergeCell ref="A112:C112"/>
    <mergeCell ref="A74:A75"/>
    <mergeCell ref="B74:B75"/>
    <mergeCell ref="A69:B69"/>
    <mergeCell ref="A113:C113"/>
    <mergeCell ref="A56:B56"/>
    <mergeCell ref="A57:B57"/>
    <mergeCell ref="A58:C58"/>
    <mergeCell ref="A59:C59"/>
    <mergeCell ref="A60:C60"/>
    <mergeCell ref="A61:A62"/>
    <mergeCell ref="B61:B62"/>
    <mergeCell ref="A65:A66"/>
    <mergeCell ref="B65:B66"/>
    <mergeCell ref="A68:B68"/>
    <mergeCell ref="A85:C85"/>
    <mergeCell ref="A70:B70"/>
    <mergeCell ref="A71:C71"/>
    <mergeCell ref="A72:C72"/>
    <mergeCell ref="A73:C73"/>
    <mergeCell ref="H14:H15"/>
    <mergeCell ref="A16:A17"/>
    <mergeCell ref="H16:H17"/>
    <mergeCell ref="B16:B17"/>
    <mergeCell ref="H18:H19"/>
    <mergeCell ref="A18:A19"/>
    <mergeCell ref="B18:B19"/>
    <mergeCell ref="E11:E12"/>
    <mergeCell ref="F11:F12"/>
    <mergeCell ref="G11:G12"/>
    <mergeCell ref="A14:A15"/>
    <mergeCell ref="B14:B15"/>
    <mergeCell ref="A9:A12"/>
    <mergeCell ref="B9:B12"/>
    <mergeCell ref="C9:C12"/>
    <mergeCell ref="D11:D12"/>
    <mergeCell ref="A20:B20"/>
    <mergeCell ref="B26:B27"/>
    <mergeCell ref="A26:A27"/>
    <mergeCell ref="B51:B52"/>
    <mergeCell ref="A28:A29"/>
    <mergeCell ref="B28:B29"/>
    <mergeCell ref="A49:A50"/>
    <mergeCell ref="B49:B50"/>
    <mergeCell ref="A24:C24"/>
    <mergeCell ref="A25:C25"/>
    <mergeCell ref="A39:B39"/>
    <mergeCell ref="A40:B40"/>
    <mergeCell ref="A36:A37"/>
    <mergeCell ref="B36:B37"/>
    <mergeCell ref="A47:A48"/>
    <mergeCell ref="B47:B48"/>
    <mergeCell ref="A55:B55"/>
    <mergeCell ref="A21:C21"/>
    <mergeCell ref="B34:B35"/>
    <mergeCell ref="A34:A35"/>
    <mergeCell ref="A22:C22"/>
    <mergeCell ref="A23:C23"/>
    <mergeCell ref="A53:A54"/>
    <mergeCell ref="B53:B54"/>
  </mergeCells>
  <pageMargins left="0" right="0" top="0.7480314960629921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программе</vt:lpstr>
      <vt:lpstr>'по программе'!bookmark10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</cp:lastModifiedBy>
  <cp:lastPrinted>2018-05-14T03:24:51Z</cp:lastPrinted>
  <dcterms:created xsi:type="dcterms:W3CDTF">2016-04-19T06:37:44Z</dcterms:created>
  <dcterms:modified xsi:type="dcterms:W3CDTF">2018-05-14T03:24:56Z</dcterms:modified>
</cp:coreProperties>
</file>